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turalar" sheetId="1" state="visible" r:id="rId1"/>
    <sheet xmlns:r="http://schemas.openxmlformats.org/officeDocument/2006/relationships" name="Özet" sheetId="2" state="visible" r:id="rId2"/>
    <sheet xmlns:r="http://schemas.openxmlformats.org/officeDocument/2006/relationships" name="Talimatl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&quot;₺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1E293B"/>
      <sz val="10"/>
    </font>
    <font>
      <name val="Calibri"/>
      <b val="1"/>
      <color rgb="0016A34A"/>
      <sz val="10"/>
    </font>
    <font>
      <name val="Calibri"/>
      <b val="1"/>
      <color rgb="00FFFFFF"/>
      <sz val="10"/>
    </font>
    <font>
      <name val="Calibri"/>
      <color rgb="00DC2626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ECFDF5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0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right" vertical="center"/>
    </xf>
    <xf numFmtId="166" fontId="0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3" fontId="0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3" fontId="0" fillId="5" borderId="1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3" fontId="6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166" fontId="6" fillId="6" borderId="1" applyAlignment="1" pivotButton="0" quotePrefix="0" xfId="0">
      <alignment horizontal="right" vertical="center"/>
    </xf>
    <xf numFmtId="10" fontId="6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6" fontId="8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6" fontId="8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name val="Calibri"/>
        <b val="1"/>
        <color rgb="0016A34A"/>
        <sz val="10"/>
      </font>
      <fill>
        <patternFill patternType="solid">
          <fgColor rgb="00D1FAE5"/>
        </patternFill>
      </fill>
    </dxf>
    <dxf>
      <font>
        <name val="Calibri"/>
        <b val="1"/>
        <color rgb="00CA8A04"/>
        <sz val="10"/>
      </font>
      <fill>
        <patternFill patternType="solid">
          <fgColor rgb="00FEF9C3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Aylık Fatura ve Tahsilat Tutarları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'Özet'!B16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'Özet'!$A$17:$A$22</f>
            </numRef>
          </cat>
          <val>
            <numRef>
              <f>'Özet'!$B$17:$B$22</f>
            </numRef>
          </val>
        </ser>
        <ser>
          <idx val="1"/>
          <order val="1"/>
          <tx>
            <strRef>
              <f>'Özet'!C16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'Özet'!$A$17:$A$22</f>
            </numRef>
          </cat>
          <val>
            <numRef>
              <f>'Özet'!$C$17:$C$22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Tutar (₺)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Fatura Durum Dağılımı</a:t>
            </a:r>
          </a:p>
        </rich>
      </tx>
    </title>
    <plotArea>
      <pieChart>
        <varyColors val="1"/>
        <ser>
          <idx val="0"/>
          <order val="0"/>
          <tx>
            <strRef>
              <f>'Özet'!B36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A8A04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'Özet'!$A$37:$A$39</f>
            </numRef>
          </cat>
          <val>
            <numRef>
              <f>'Özet'!$B$37:$B$39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Aylık Tahsilat Trendi</a:t>
            </a:r>
          </a:p>
        </rich>
      </tx>
    </title>
    <plotArea>
      <lineChart>
        <grouping val="standard"/>
        <ser>
          <idx val="0"/>
          <order val="0"/>
          <tx>
            <strRef>
              <f>'Özet'!C16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'Özet'!$A$17:$A$22</f>
            </numRef>
          </cat>
          <val>
            <numRef>
              <f>'Özet'!$C$17:$C$22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Tahsilat (₺)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39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30" customWidth="1" min="4" max="4"/>
    <col width="14" customWidth="1" min="5" max="5"/>
    <col width="18" customWidth="1" min="6" max="6"/>
    <col width="12" customWidth="1" min="7" max="7"/>
    <col width="28" customWidth="1" min="8" max="8"/>
    <col width="10" customWidth="1" min="9" max="9"/>
    <col width="16" customWidth="1" min="10" max="10"/>
    <col width="16" customWidth="1" min="11" max="11"/>
    <col width="16" customWidth="1" min="12" max="12"/>
    <col width="16" customWidth="1" min="13" max="13"/>
    <col width="14" customWidth="1" min="14" max="14"/>
    <col width="14" customWidth="1" min="15" max="15"/>
    <col width="14" customWidth="1" min="16" max="16"/>
    <col width="20" customWidth="1" min="17" max="17"/>
  </cols>
  <sheetData>
    <row r="1" ht="30" customHeight="1">
      <c r="A1" s="1" t="inlineStr">
        <is>
          <t>FATURA TAKİP ŞABLONU</t>
        </is>
      </c>
    </row>
    <row r="2" ht="40" customHeight="1">
      <c r="A2" s="2" t="inlineStr">
        <is>
          <t>Fatura No</t>
        </is>
      </c>
      <c r="B2" s="2" t="inlineStr">
        <is>
          <t>Fatura Tarihi</t>
        </is>
      </c>
      <c r="C2" s="2" t="inlineStr">
        <is>
          <t>Vade Tarihi</t>
        </is>
      </c>
      <c r="D2" s="2" t="inlineStr">
        <is>
          <t>Müşteri Ünvanı</t>
        </is>
      </c>
      <c r="E2" s="2" t="inlineStr">
        <is>
          <t>Vergi No</t>
        </is>
      </c>
      <c r="F2" s="2" t="inlineStr">
        <is>
          <t>Vergi Dairesi</t>
        </is>
      </c>
      <c r="G2" s="2" t="inlineStr">
        <is>
          <t>Şehir</t>
        </is>
      </c>
      <c r="H2" s="2" t="inlineStr">
        <is>
          <t>Mal/Hizmet Açıklaması</t>
        </is>
      </c>
      <c r="I2" s="2" t="inlineStr">
        <is>
          <t>KDV Oranı</t>
        </is>
      </c>
      <c r="J2" s="2" t="inlineStr">
        <is>
          <t>Ara Toplam (₺)</t>
        </is>
      </c>
      <c r="K2" s="2" t="inlineStr">
        <is>
          <t>KDV Tutarı (₺)</t>
        </is>
      </c>
      <c r="L2" s="2" t="inlineStr">
        <is>
          <t>Genel Toplam (₺)</t>
        </is>
      </c>
      <c r="M2" s="2" t="inlineStr">
        <is>
          <t>Tahsil Edilen (₺)</t>
        </is>
      </c>
      <c r="N2" s="2" t="inlineStr">
        <is>
          <t>Kalan Tutar (₺)</t>
        </is>
      </c>
      <c r="O2" s="2" t="inlineStr">
        <is>
          <t>Durum</t>
        </is>
      </c>
      <c r="P2" s="2" t="inlineStr">
        <is>
          <t>Gecikme Günü</t>
        </is>
      </c>
      <c r="Q2" s="2" t="inlineStr">
        <is>
          <t>Not</t>
        </is>
      </c>
    </row>
    <row r="3">
      <c r="A3" s="3" t="inlineStr">
        <is>
          <t>FTR-2026-001</t>
        </is>
      </c>
      <c r="B3" s="4" t="n">
        <v>46037</v>
      </c>
      <c r="C3" s="4" t="n">
        <v>46067</v>
      </c>
      <c r="D3" s="5" t="inlineStr">
        <is>
          <t>Yılmaz Tekstil Ltd. Şti.</t>
        </is>
      </c>
      <c r="E3" s="5" t="inlineStr">
        <is>
          <t>1234567890</t>
        </is>
      </c>
      <c r="F3" s="5" t="inlineStr">
        <is>
          <t>Beyoğlu</t>
        </is>
      </c>
      <c r="G3" s="5" t="inlineStr">
        <is>
          <t>İstanbul</t>
        </is>
      </c>
      <c r="H3" s="5" t="inlineStr">
        <is>
          <t>Kumaş ve Tekstil Malzemeleri</t>
        </is>
      </c>
      <c r="I3" s="6" t="n">
        <v>0.2</v>
      </c>
      <c r="J3" s="7" t="n">
        <v>85000</v>
      </c>
      <c r="K3" s="8">
        <f>J3*I3</f>
        <v/>
      </c>
      <c r="L3" s="8">
        <f>J3+K3</f>
        <v/>
      </c>
      <c r="M3" s="7" t="n">
        <v>68000</v>
      </c>
      <c r="N3" s="8">
        <f>L3-M3</f>
        <v/>
      </c>
      <c r="O3" s="9">
        <f>IF(N3&lt;=0,"Ödendi",IF(TODAY()&gt;C3,"Gecikmiş","Beklemede"))</f>
        <v/>
      </c>
      <c r="P3" s="10">
        <f>IF(AND(TODAY()&gt;C3,N3&gt;0),TODAY()-C3,0)</f>
        <v/>
      </c>
      <c r="Q3" s="11" t="inlineStr"/>
    </row>
    <row r="4">
      <c r="A4" s="3" t="inlineStr">
        <is>
          <t>FTR-2026-002</t>
        </is>
      </c>
      <c r="B4" s="4" t="n">
        <v>46042</v>
      </c>
      <c r="C4" s="4" t="n">
        <v>46072</v>
      </c>
      <c r="D4" s="5" t="inlineStr">
        <is>
          <t>Demir Mühendislik A.Ş.</t>
        </is>
      </c>
      <c r="E4" s="5" t="inlineStr">
        <is>
          <t>2345678901</t>
        </is>
      </c>
      <c r="F4" s="5" t="inlineStr">
        <is>
          <t>Çankaya</t>
        </is>
      </c>
      <c r="G4" s="5" t="inlineStr">
        <is>
          <t>Ankara</t>
        </is>
      </c>
      <c r="H4" s="5" t="inlineStr">
        <is>
          <t>Proje Mühendislik Hizmetleri</t>
        </is>
      </c>
      <c r="I4" s="6" t="n">
        <v>0.2</v>
      </c>
      <c r="J4" s="7" t="n">
        <v>125000</v>
      </c>
      <c r="K4" s="12">
        <f>J4*I4</f>
        <v/>
      </c>
      <c r="L4" s="12">
        <f>J4+K4</f>
        <v/>
      </c>
      <c r="M4" s="7" t="n">
        <v>125000</v>
      </c>
      <c r="N4" s="12">
        <f>L4-M4</f>
        <v/>
      </c>
      <c r="O4" s="13">
        <f>IF(N4&lt;=0,"Ödendi",IF(TODAY()&gt;C4,"Gecikmiş","Beklemede"))</f>
        <v/>
      </c>
      <c r="P4" s="14">
        <f>IF(AND(TODAY()&gt;C4,N4&gt;0),TODAY()-C4,0)</f>
        <v/>
      </c>
      <c r="Q4" s="11" t="inlineStr"/>
    </row>
    <row r="5">
      <c r="A5" s="3" t="inlineStr">
        <is>
          <t>FTR-2026-003</t>
        </is>
      </c>
      <c r="B5" s="4" t="n">
        <v>46054</v>
      </c>
      <c r="C5" s="4" t="n">
        <v>46084</v>
      </c>
      <c r="D5" s="5" t="inlineStr">
        <is>
          <t>Ege Dijital Hizmetler</t>
        </is>
      </c>
      <c r="E5" s="5" t="inlineStr">
        <is>
          <t>3456789012</t>
        </is>
      </c>
      <c r="F5" s="5" t="inlineStr">
        <is>
          <t>Konak</t>
        </is>
      </c>
      <c r="G5" s="5" t="inlineStr">
        <is>
          <t>İzmir</t>
        </is>
      </c>
      <c r="H5" s="5" t="inlineStr">
        <is>
          <t>Web Yazılım ve Dijital Pazarlama</t>
        </is>
      </c>
      <c r="I5" s="6" t="n">
        <v>0.2</v>
      </c>
      <c r="J5" s="7" t="n">
        <v>32000</v>
      </c>
      <c r="K5" s="8">
        <f>J5*I5</f>
        <v/>
      </c>
      <c r="L5" s="8">
        <f>J5+K5</f>
        <v/>
      </c>
      <c r="M5" s="7" t="n">
        <v>32000</v>
      </c>
      <c r="N5" s="8">
        <f>L5-M5</f>
        <v/>
      </c>
      <c r="O5" s="9">
        <f>IF(N5&lt;=0,"Ödendi",IF(TODAY()&gt;C5,"Gecikmiş","Beklemede"))</f>
        <v/>
      </c>
      <c r="P5" s="10">
        <f>IF(AND(TODAY()&gt;C5,N5&gt;0),TODAY()-C5,0)</f>
        <v/>
      </c>
      <c r="Q5" s="11" t="inlineStr"/>
    </row>
    <row r="6">
      <c r="A6" s="3" t="inlineStr">
        <is>
          <t>FTR-2026-004</t>
        </is>
      </c>
      <c r="B6" s="4" t="n">
        <v>46063</v>
      </c>
      <c r="C6" s="4" t="n">
        <v>46080</v>
      </c>
      <c r="D6" s="5" t="inlineStr">
        <is>
          <t>Çelik Makina San. Tic. Ltd. Şti.</t>
        </is>
      </c>
      <c r="E6" s="5" t="inlineStr">
        <is>
          <t>4567890123</t>
        </is>
      </c>
      <c r="F6" s="5" t="inlineStr">
        <is>
          <t>Osmangazi</t>
        </is>
      </c>
      <c r="G6" s="5" t="inlineStr">
        <is>
          <t>Bursa</t>
        </is>
      </c>
      <c r="H6" s="5" t="inlineStr">
        <is>
          <t>CNC Makina Bakım Hizmeti</t>
        </is>
      </c>
      <c r="I6" s="6" t="n">
        <v>0.2</v>
      </c>
      <c r="J6" s="7" t="n">
        <v>47500</v>
      </c>
      <c r="K6" s="12">
        <f>J6*I6</f>
        <v/>
      </c>
      <c r="L6" s="12">
        <f>J6+K6</f>
        <v/>
      </c>
      <c r="M6" s="7" t="n">
        <v>0</v>
      </c>
      <c r="N6" s="12">
        <f>L6-M6</f>
        <v/>
      </c>
      <c r="O6" s="13">
        <f>IF(N6&lt;=0,"Ödendi",IF(TODAY()&gt;C6,"Gecikmiş","Beklemede"))</f>
        <v/>
      </c>
      <c r="P6" s="14">
        <f>IF(AND(TODAY()&gt;C6,N6&gt;0),TODAY()-C6,0)</f>
        <v/>
      </c>
      <c r="Q6" s="11" t="inlineStr"/>
    </row>
    <row r="7">
      <c r="A7" s="3" t="inlineStr">
        <is>
          <t>FTR-2026-005</t>
        </is>
      </c>
      <c r="B7" s="4" t="n">
        <v>46068</v>
      </c>
      <c r="C7" s="4" t="n">
        <v>46097</v>
      </c>
      <c r="D7" s="5" t="inlineStr">
        <is>
          <t>Arslan Turizm ve Organizasyon</t>
        </is>
      </c>
      <c r="E7" s="5" t="inlineStr">
        <is>
          <t>5678901234</t>
        </is>
      </c>
      <c r="F7" s="5" t="inlineStr">
        <is>
          <t>Muratpaşa</t>
        </is>
      </c>
      <c r="G7" s="5" t="inlineStr">
        <is>
          <t>Antalya</t>
        </is>
      </c>
      <c r="H7" s="5" t="inlineStr">
        <is>
          <t>Organizasyon ve Etkinlik Yönetimi</t>
        </is>
      </c>
      <c r="I7" s="6" t="n">
        <v>0.1</v>
      </c>
      <c r="J7" s="7" t="n">
        <v>28000</v>
      </c>
      <c r="K7" s="8">
        <f>J7*I7</f>
        <v/>
      </c>
      <c r="L7" s="8">
        <f>J7+K7</f>
        <v/>
      </c>
      <c r="M7" s="7" t="n">
        <v>28000</v>
      </c>
      <c r="N7" s="8">
        <f>L7-M7</f>
        <v/>
      </c>
      <c r="O7" s="9">
        <f>IF(N7&lt;=0,"Ödendi",IF(TODAY()&gt;C7,"Gecikmiş","Beklemede"))</f>
        <v/>
      </c>
      <c r="P7" s="10">
        <f>IF(AND(TODAY()&gt;C7,N7&gt;0),TODAY()-C7,0)</f>
        <v/>
      </c>
      <c r="Q7" s="11" t="inlineStr"/>
    </row>
    <row r="8">
      <c r="A8" s="3" t="inlineStr">
        <is>
          <t>FTR-2026-006</t>
        </is>
      </c>
      <c r="B8" s="4" t="n">
        <v>46082</v>
      </c>
      <c r="C8" s="4" t="n">
        <v>46112</v>
      </c>
      <c r="D8" s="5" t="inlineStr">
        <is>
          <t>Şahin Gıda</t>
        </is>
      </c>
      <c r="E8" s="5" t="inlineStr">
        <is>
          <t>6789012345</t>
        </is>
      </c>
      <c r="F8" s="5" t="inlineStr">
        <is>
          <t>Selçuklu</t>
        </is>
      </c>
      <c r="G8" s="5" t="inlineStr">
        <is>
          <t>Konya</t>
        </is>
      </c>
      <c r="H8" s="5" t="inlineStr">
        <is>
          <t>Toptan Gıda Tedarik Hizmetleri</t>
        </is>
      </c>
      <c r="I8" s="6" t="n">
        <v>0.1</v>
      </c>
      <c r="J8" s="7" t="n">
        <v>19500</v>
      </c>
      <c r="K8" s="12">
        <f>J8*I8</f>
        <v/>
      </c>
      <c r="L8" s="12">
        <f>J8+K8</f>
        <v/>
      </c>
      <c r="M8" s="7" t="n">
        <v>0</v>
      </c>
      <c r="N8" s="12">
        <f>L8-M8</f>
        <v/>
      </c>
      <c r="O8" s="13">
        <f>IF(N8&lt;=0,"Ödendi",IF(TODAY()&gt;C8,"Gecikmiş","Beklemede"))</f>
        <v/>
      </c>
      <c r="P8" s="14">
        <f>IF(AND(TODAY()&gt;C8,N8&gt;0),TODAY()-C8,0)</f>
        <v/>
      </c>
      <c r="Q8" s="11" t="inlineStr"/>
    </row>
    <row r="9">
      <c r="A9" s="3" t="inlineStr">
        <is>
          <t>FTR-2026-007</t>
        </is>
      </c>
      <c r="B9" s="4" t="n">
        <v>46091</v>
      </c>
      <c r="C9" s="4" t="n">
        <v>46105</v>
      </c>
      <c r="D9" s="5" t="inlineStr">
        <is>
          <t>Koç Lojistik</t>
        </is>
      </c>
      <c r="E9" s="5" t="inlineStr">
        <is>
          <t>7890123456</t>
        </is>
      </c>
      <c r="F9" s="5" t="inlineStr">
        <is>
          <t>Seyhan</t>
        </is>
      </c>
      <c r="G9" s="5" t="inlineStr">
        <is>
          <t>Adana</t>
        </is>
      </c>
      <c r="H9" s="5" t="inlineStr">
        <is>
          <t>Nakliye ve Depo Hizmetleri</t>
        </is>
      </c>
      <c r="I9" s="6" t="n">
        <v>0.2</v>
      </c>
      <c r="J9" s="7" t="n">
        <v>38000</v>
      </c>
      <c r="K9" s="8">
        <f>J9*I9</f>
        <v/>
      </c>
      <c r="L9" s="8">
        <f>J9+K9</f>
        <v/>
      </c>
      <c r="M9" s="7" t="n">
        <v>20000</v>
      </c>
      <c r="N9" s="8">
        <f>L9-M9</f>
        <v/>
      </c>
      <c r="O9" s="9">
        <f>IF(N9&lt;=0,"Ödendi",IF(TODAY()&gt;C9,"Gecikmiş","Beklemede"))</f>
        <v/>
      </c>
      <c r="P9" s="10">
        <f>IF(AND(TODAY()&gt;C9,N9&gt;0),TODAY()-C9,0)</f>
        <v/>
      </c>
      <c r="Q9" s="11" t="inlineStr"/>
    </row>
    <row r="10">
      <c r="A10" s="3" t="inlineStr">
        <is>
          <t>FTR-2026-008</t>
        </is>
      </c>
      <c r="B10" s="4" t="n">
        <v>46101</v>
      </c>
      <c r="C10" s="4" t="n">
        <v>46131</v>
      </c>
      <c r="D10" s="5" t="inlineStr">
        <is>
          <t>Aydın Mobilya</t>
        </is>
      </c>
      <c r="E10" s="5" t="inlineStr">
        <is>
          <t>8901234567</t>
        </is>
      </c>
      <c r="F10" s="5" t="inlineStr">
        <is>
          <t>Şahinbey</t>
        </is>
      </c>
      <c r="G10" s="5" t="inlineStr">
        <is>
          <t>Gaziantep</t>
        </is>
      </c>
      <c r="H10" s="5" t="inlineStr">
        <is>
          <t>Ofis Mobilyası Satışı</t>
        </is>
      </c>
      <c r="I10" s="6" t="n">
        <v>0.2</v>
      </c>
      <c r="J10" s="7" t="n">
        <v>56000</v>
      </c>
      <c r="K10" s="12">
        <f>J10*I10</f>
        <v/>
      </c>
      <c r="L10" s="12">
        <f>J10+K10</f>
        <v/>
      </c>
      <c r="M10" s="7" t="n">
        <v>56000</v>
      </c>
      <c r="N10" s="12">
        <f>L10-M10</f>
        <v/>
      </c>
      <c r="O10" s="13">
        <f>IF(N10&lt;=0,"Ödendi",IF(TODAY()&gt;C10,"Gecikmiş","Beklemede"))</f>
        <v/>
      </c>
      <c r="P10" s="14">
        <f>IF(AND(TODAY()&gt;C10,N10&gt;0),TODAY()-C10,0)</f>
        <v/>
      </c>
      <c r="Q10" s="11" t="inlineStr"/>
    </row>
    <row r="11">
      <c r="A11" s="3" t="inlineStr">
        <is>
          <t>FTR-2026-009</t>
        </is>
      </c>
      <c r="B11" s="4" t="n">
        <v>46117</v>
      </c>
      <c r="C11" s="4" t="n">
        <v>46147</v>
      </c>
      <c r="D11" s="5" t="inlineStr">
        <is>
          <t>Kaplan Yazılım</t>
        </is>
      </c>
      <c r="E11" s="5" t="inlineStr">
        <is>
          <t>9012345678</t>
        </is>
      </c>
      <c r="F11" s="5" t="inlineStr">
        <is>
          <t>Kadıköy</t>
        </is>
      </c>
      <c r="G11" s="5" t="inlineStr">
        <is>
          <t>İstanbul</t>
        </is>
      </c>
      <c r="H11" s="5" t="inlineStr">
        <is>
          <t>ERP Yazılım Lisansı ve Destek</t>
        </is>
      </c>
      <c r="I11" s="6" t="n">
        <v>0.2</v>
      </c>
      <c r="J11" s="7" t="n">
        <v>95000</v>
      </c>
      <c r="K11" s="8">
        <f>J11*I11</f>
        <v/>
      </c>
      <c r="L11" s="8">
        <f>J11+K11</f>
        <v/>
      </c>
      <c r="M11" s="7" t="n">
        <v>50000</v>
      </c>
      <c r="N11" s="8">
        <f>L11-M11</f>
        <v/>
      </c>
      <c r="O11" s="9">
        <f>IF(N11&lt;=0,"Ödendi",IF(TODAY()&gt;C11,"Gecikmiş","Beklemede"))</f>
        <v/>
      </c>
      <c r="P11" s="10">
        <f>IF(AND(TODAY()&gt;C11,N11&gt;0),TODAY()-C11,0)</f>
        <v/>
      </c>
      <c r="Q11" s="11" t="inlineStr"/>
    </row>
    <row r="12">
      <c r="A12" s="3" t="inlineStr">
        <is>
          <t>FTR-2026-010</t>
        </is>
      </c>
      <c r="B12" s="4" t="n">
        <v>46127</v>
      </c>
      <c r="C12" s="4" t="n">
        <v>46142</v>
      </c>
      <c r="D12" s="5" t="inlineStr">
        <is>
          <t>Öz Danışmanlık</t>
        </is>
      </c>
      <c r="E12" s="5" t="inlineStr">
        <is>
          <t>0123456789</t>
        </is>
      </c>
      <c r="F12" s="5" t="inlineStr">
        <is>
          <t>Yenimahalle</t>
        </is>
      </c>
      <c r="G12" s="5" t="inlineStr">
        <is>
          <t>Ankara</t>
        </is>
      </c>
      <c r="H12" s="5" t="inlineStr">
        <is>
          <t>Vergi ve Mali Müşavirlik</t>
        </is>
      </c>
      <c r="I12" s="6" t="n">
        <v>0.2</v>
      </c>
      <c r="J12" s="7" t="n">
        <v>8500</v>
      </c>
      <c r="K12" s="12">
        <f>J12*I12</f>
        <v/>
      </c>
      <c r="L12" s="12">
        <f>J12+K12</f>
        <v/>
      </c>
      <c r="M12" s="7" t="n">
        <v>0</v>
      </c>
      <c r="N12" s="12">
        <f>L12-M12</f>
        <v/>
      </c>
      <c r="O12" s="13">
        <f>IF(N12&lt;=0,"Ödendi",IF(TODAY()&gt;C12,"Gecikmiş","Beklemede"))</f>
        <v/>
      </c>
      <c r="P12" s="14">
        <f>IF(AND(TODAY()&gt;C12,N12&gt;0),TODAY()-C12,0)</f>
        <v/>
      </c>
      <c r="Q12" s="11" t="inlineStr"/>
    </row>
  </sheetData>
  <mergeCells count="1">
    <mergeCell ref="A1:Q1"/>
  </mergeCells>
  <conditionalFormatting sqref="O3:O12">
    <cfRule type="expression" priority="1" dxfId="0" stopIfTrue="1">
      <formula>O3="Ödendi"</formula>
    </cfRule>
    <cfRule type="expression" priority="2" dxfId="1" stopIfTrue="1">
      <formula>O3="Beklemede"</formula>
    </cfRule>
    <cfRule type="expression" priority="3" dxfId="2" stopIfTrue="1">
      <formula>O3="Gecikmiş"</formula>
    </cfRule>
  </conditionalFormatting>
  <dataValidations count="1">
    <dataValidation sqref="I3:I50" showErrorMessage="1" showDropDown="0" showInputMessage="1" allowBlank="0" type="list">
      <formula1>"20%,10%,1%"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8" customWidth="1" min="5" max="5"/>
    <col width="18" customWidth="1" min="6" max="6"/>
    <col width="18" customWidth="1" min="7" max="7"/>
    <col width="16" customWidth="1" min="8" max="8"/>
  </cols>
  <sheetData>
    <row r="1" ht="32" customHeight="1">
      <c r="A1" s="1" t="inlineStr">
        <is>
          <t>FATURA ÖZETİ VE ANALİZ TABLOSU</t>
        </is>
      </c>
    </row>
    <row r="3">
      <c r="A3" s="15" t="inlineStr">
        <is>
          <t>TEMEL GÖSTERGELER (KPI)</t>
        </is>
      </c>
    </row>
    <row r="4">
      <c r="A4" s="16" t="inlineStr">
        <is>
          <t>Toplam Fatura Adedi</t>
        </is>
      </c>
      <c r="B4" s="17">
        <f>COUNTA(Faturalar!A:A)-2</f>
        <v/>
      </c>
    </row>
    <row r="5">
      <c r="A5" s="18" t="inlineStr">
        <is>
          <t>Toplam Ara Toplam (₺)</t>
        </is>
      </c>
      <c r="B5" s="19">
        <f>SUM(Faturalar!J:J)</f>
        <v/>
      </c>
    </row>
    <row r="6">
      <c r="A6" s="16" t="inlineStr">
        <is>
          <t>Toplam KDV (₺)</t>
        </is>
      </c>
      <c r="B6" s="19">
        <f>SUM(Faturalar!K:K)</f>
        <v/>
      </c>
    </row>
    <row r="7">
      <c r="A7" s="18" t="inlineStr">
        <is>
          <t>Toplam Genel Tutar (₺)</t>
        </is>
      </c>
      <c r="B7" s="19">
        <f>SUM(Faturalar!L:L)</f>
        <v/>
      </c>
    </row>
    <row r="8">
      <c r="A8" s="16" t="inlineStr">
        <is>
          <t>Tahsil Edilen Toplam (₺)</t>
        </is>
      </c>
      <c r="B8" s="19">
        <f>SUM(Faturalar!M:M)</f>
        <v/>
      </c>
    </row>
    <row r="9">
      <c r="A9" s="18" t="inlineStr">
        <is>
          <t>Kalan Alacak (₺)</t>
        </is>
      </c>
      <c r="B9" s="19">
        <f>SUM(Faturalar!N:N)</f>
        <v/>
      </c>
    </row>
    <row r="10">
      <c r="A10" s="16" t="inlineStr">
        <is>
          <t>Ödenen Fatura Sayısı</t>
        </is>
      </c>
      <c r="B10" s="17">
        <f>COUNTIF(Faturalar!O:O,"Ödendi")</f>
        <v/>
      </c>
    </row>
    <row r="11">
      <c r="A11" s="18" t="inlineStr">
        <is>
          <t>Gecikmiş Fatura Sayısı</t>
        </is>
      </c>
      <c r="B11" s="17">
        <f>COUNTIF(Faturalar!O:O,"Gecikmiş")</f>
        <v/>
      </c>
    </row>
    <row r="12">
      <c r="A12" s="16" t="inlineStr">
        <is>
          <t>Tahsilat Oranı (%)</t>
        </is>
      </c>
      <c r="B12" s="20">
        <f>IF(B11=0,0,B12/B11)</f>
        <v/>
      </c>
    </row>
    <row r="15">
      <c r="A15" s="15" t="inlineStr">
        <is>
          <t>AYLIK FATURA TUTARLARI</t>
        </is>
      </c>
      <c r="E15" s="15" t="inlineStr">
        <is>
          <t>MÜŞTERİ BAZLI TAHSİLAT</t>
        </is>
      </c>
    </row>
    <row r="16">
      <c r="A16" s="21" t="inlineStr">
        <is>
          <t>Ay</t>
        </is>
      </c>
      <c r="B16" s="21" t="inlineStr">
        <is>
          <t>Toplam Fatura Tutarı (₺)</t>
        </is>
      </c>
      <c r="C16" s="21" t="inlineStr">
        <is>
          <t>Tahsil Edilen (₺)</t>
        </is>
      </c>
      <c r="E16" s="21" t="inlineStr">
        <is>
          <t>Müşteri Ünvanı</t>
        </is>
      </c>
      <c r="F16" s="21" t="inlineStr">
        <is>
          <t>Toplam Fatura (₺)</t>
        </is>
      </c>
      <c r="G16" s="21" t="inlineStr">
        <is>
          <t>Tahsil Edilen (₺)</t>
        </is>
      </c>
      <c r="H16" s="21" t="inlineStr">
        <is>
          <t>Kalan (₺)</t>
        </is>
      </c>
    </row>
    <row r="17">
      <c r="A17" s="22" t="inlineStr">
        <is>
          <t>Ocak 2026</t>
        </is>
      </c>
      <c r="B17" s="8" t="n">
        <v>255000</v>
      </c>
      <c r="C17" s="8" t="n">
        <v>225000</v>
      </c>
      <c r="E17" s="22" t="inlineStr">
        <is>
          <t>Yılmaz Tekstil Ltd. Şti.</t>
        </is>
      </c>
      <c r="F17" s="8" t="n">
        <v>102000</v>
      </c>
      <c r="G17" s="8" t="n">
        <v>68000</v>
      </c>
      <c r="H17" s="23" t="n">
        <v>34000</v>
      </c>
    </row>
    <row r="18">
      <c r="A18" s="24" t="inlineStr">
        <is>
          <t>Şubat 2026</t>
        </is>
      </c>
      <c r="B18" s="12" t="n">
        <v>95000</v>
      </c>
      <c r="C18" s="12" t="n">
        <v>48000</v>
      </c>
      <c r="E18" s="24" t="inlineStr">
        <is>
          <t>Demir Mühendislik A.Ş.</t>
        </is>
      </c>
      <c r="F18" s="12" t="n">
        <v>150000</v>
      </c>
      <c r="G18" s="12" t="n">
        <v>125000</v>
      </c>
      <c r="H18" s="25" t="n">
        <v>25000</v>
      </c>
    </row>
    <row r="19">
      <c r="A19" s="22" t="inlineStr">
        <is>
          <t>Mart 2026</t>
        </is>
      </c>
      <c r="B19" s="8" t="n">
        <v>113500</v>
      </c>
      <c r="C19" s="8" t="n">
        <v>76000</v>
      </c>
      <c r="E19" s="22" t="inlineStr">
        <is>
          <t>Ege Dijital Hizmetler</t>
        </is>
      </c>
      <c r="F19" s="8" t="n">
        <v>38400</v>
      </c>
      <c r="G19" s="8" t="n">
        <v>32000</v>
      </c>
      <c r="H19" s="23" t="n">
        <v>6400</v>
      </c>
    </row>
    <row r="20">
      <c r="A20" s="24" t="inlineStr">
        <is>
          <t>Nisan 2026</t>
        </is>
      </c>
      <c r="B20" s="12" t="n">
        <v>103500</v>
      </c>
      <c r="C20" s="12" t="n">
        <v>50000</v>
      </c>
      <c r="E20" s="24" t="inlineStr">
        <is>
          <t>Çelik Makina San. Tic.</t>
        </is>
      </c>
      <c r="F20" s="12" t="n">
        <v>57000</v>
      </c>
      <c r="G20" s="12" t="n">
        <v>0</v>
      </c>
      <c r="H20" s="25" t="n">
        <v>57000</v>
      </c>
    </row>
    <row r="21">
      <c r="A21" s="22" t="inlineStr">
        <is>
          <t>Mayıs 2026</t>
        </is>
      </c>
      <c r="B21" s="8" t="n">
        <v>0</v>
      </c>
      <c r="C21" s="8" t="n">
        <v>0</v>
      </c>
      <c r="E21" s="22" t="inlineStr">
        <is>
          <t>Arslan Turizm</t>
        </is>
      </c>
      <c r="F21" s="8" t="n">
        <v>30800</v>
      </c>
      <c r="G21" s="8" t="n">
        <v>28000</v>
      </c>
      <c r="H21" s="23" t="n">
        <v>2800</v>
      </c>
    </row>
    <row r="22">
      <c r="A22" s="24" t="inlineStr">
        <is>
          <t>Haziran 2026</t>
        </is>
      </c>
      <c r="B22" s="12" t="n">
        <v>0</v>
      </c>
      <c r="C22" s="12" t="n">
        <v>0</v>
      </c>
      <c r="E22" s="24" t="inlineStr">
        <is>
          <t>Şahin Gıda</t>
        </is>
      </c>
      <c r="F22" s="12" t="n">
        <v>21450</v>
      </c>
      <c r="G22" s="12" t="n">
        <v>0</v>
      </c>
      <c r="H22" s="25" t="n">
        <v>21450</v>
      </c>
    </row>
    <row r="23">
      <c r="E23" s="22" t="inlineStr">
        <is>
          <t>Koç Lojistik</t>
        </is>
      </c>
      <c r="F23" s="8" t="n">
        <v>45600</v>
      </c>
      <c r="G23" s="8" t="n">
        <v>20000</v>
      </c>
      <c r="H23" s="23" t="n">
        <v>25600</v>
      </c>
    </row>
    <row r="24">
      <c r="E24" s="24" t="inlineStr">
        <is>
          <t>Aydın Mobilya</t>
        </is>
      </c>
      <c r="F24" s="12" t="n">
        <v>67200</v>
      </c>
      <c r="G24" s="12" t="n">
        <v>56000</v>
      </c>
      <c r="H24" s="25" t="n">
        <v>11200</v>
      </c>
    </row>
    <row r="25">
      <c r="E25" s="22" t="inlineStr">
        <is>
          <t>Kaplan Yazılım</t>
        </is>
      </c>
      <c r="F25" s="8" t="n">
        <v>114000</v>
      </c>
      <c r="G25" s="8" t="n">
        <v>50000</v>
      </c>
      <c r="H25" s="23" t="n">
        <v>64000</v>
      </c>
    </row>
    <row r="26">
      <c r="E26" s="24" t="inlineStr">
        <is>
          <t>Öz Danışmanlık</t>
        </is>
      </c>
      <c r="F26" s="12" t="n">
        <v>10200</v>
      </c>
      <c r="G26" s="12" t="n">
        <v>0</v>
      </c>
      <c r="H26" s="25" t="n">
        <v>10200</v>
      </c>
    </row>
    <row r="36">
      <c r="A36" t="inlineStr">
        <is>
          <t>Durum</t>
        </is>
      </c>
      <c r="B36" t="inlineStr">
        <is>
          <t>Sayı</t>
        </is>
      </c>
    </row>
    <row r="37">
      <c r="A37" t="inlineStr">
        <is>
          <t>Ödendi</t>
        </is>
      </c>
      <c r="B37" t="n">
        <v>4</v>
      </c>
    </row>
    <row r="38">
      <c r="A38" t="inlineStr">
        <is>
          <t>Beklemede</t>
        </is>
      </c>
      <c r="B38" t="n">
        <v>3</v>
      </c>
    </row>
    <row r="39">
      <c r="A39" t="inlineStr">
        <is>
          <t>Gecikmiş</t>
        </is>
      </c>
      <c r="B39" t="n">
        <v>3</v>
      </c>
    </row>
  </sheetData>
  <mergeCells count="4">
    <mergeCell ref="A1:L1"/>
    <mergeCell ref="A3:B3"/>
    <mergeCell ref="A15:C15"/>
    <mergeCell ref="E15:H15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28" customWidth="1" min="1" max="1"/>
    <col width="65" customWidth="1" min="2" max="2"/>
    <col width="5" customWidth="1" min="3" max="3"/>
    <col width="5" customWidth="1" min="4" max="4"/>
    <col width="5" customWidth="1" min="5" max="5"/>
  </cols>
  <sheetData>
    <row r="1" ht="32" customHeight="1">
      <c r="A1" s="1" t="inlineStr">
        <is>
          <t>KULLANIM TALİMATLARI VE AÇIKLAMALAR</t>
        </is>
      </c>
    </row>
    <row r="3" ht="24" customHeight="1">
      <c r="A3" s="15" t="inlineStr">
        <is>
          <t>GENEL KULLANIM</t>
        </is>
      </c>
    </row>
    <row r="4" ht="20" customHeight="1">
      <c r="A4" s="16" t="inlineStr">
        <is>
          <t>Faturalar Sayfası</t>
        </is>
      </c>
      <c r="B4" s="24" t="inlineStr">
        <is>
          <t>Tüm fatura verilerini bu sayfaya girin. Sarı hücreler veri girişi içindir.</t>
        </is>
      </c>
    </row>
    <row r="5" ht="20" customHeight="1">
      <c r="A5" s="18" t="inlineStr">
        <is>
          <t>Özet Sayfası</t>
        </is>
      </c>
      <c r="B5" s="22" t="inlineStr">
        <is>
          <t>Otomatik hesaplanan KPI'lar, grafikler ve müşteri/aylık özetleri gösterir.</t>
        </is>
      </c>
    </row>
    <row r="6" ht="20" customHeight="1">
      <c r="A6" s="16" t="inlineStr">
        <is>
          <t>Renk Kodu - Sarı Hücre</t>
        </is>
      </c>
      <c r="B6" s="24" t="inlineStr">
        <is>
          <t>Veri girişi yapılabilecek alanları gösterir. Bu hücrelere manuel veri girin.</t>
        </is>
      </c>
    </row>
    <row r="7" ht="20" customHeight="1">
      <c r="A7" s="18" t="inlineStr">
        <is>
          <t>Renk Kodu - Kırmızı Alan</t>
        </is>
      </c>
      <c r="B7" s="22" t="inlineStr">
        <is>
          <t>Gecikmiş faturalar veya uyarı durumlarını gösterir. Dikkat edilmelidir.</t>
        </is>
      </c>
    </row>
    <row r="8" ht="20" customHeight="1">
      <c r="A8" s="16" t="inlineStr">
        <is>
          <t>Renk Kodu - Yeşil Alan</t>
        </is>
      </c>
      <c r="B8" s="24" t="inlineStr">
        <is>
          <t>Ödenmiş faturalar veya pozitif durumları gösterir.</t>
        </is>
      </c>
    </row>
    <row r="9" ht="20" customHeight="1">
      <c r="A9" s="18" t="inlineStr">
        <is>
          <t>Renk Kodu - Sarı (Durum)</t>
        </is>
      </c>
      <c r="B9" s="22" t="inlineStr">
        <is>
          <t>Beklemede olan, vadesi geçmemiş faturalar için kullanılır.</t>
        </is>
      </c>
    </row>
    <row r="11" ht="24" customHeight="1">
      <c r="A11" s="15" t="inlineStr">
        <is>
          <t>VERİ GİRİŞ KURALLARI</t>
        </is>
      </c>
    </row>
    <row r="12" ht="20" customHeight="1">
      <c r="A12" s="16" t="inlineStr">
        <is>
          <t>Fatura No</t>
        </is>
      </c>
      <c r="B12" s="24" t="inlineStr">
        <is>
          <t>Her fatura için benzersiz numara giriniz. Örnek: FTR-2026-001</t>
        </is>
      </c>
    </row>
    <row r="13" ht="20" customHeight="1">
      <c r="A13" s="18" t="inlineStr">
        <is>
          <t>Tarih Formatı</t>
        </is>
      </c>
      <c r="B13" s="22" t="inlineStr">
        <is>
          <t>Tarihler GG.AA.YYYY formatında girilmelidir. Örnek: 15.01.2026</t>
        </is>
      </c>
    </row>
    <row r="14" ht="20" customHeight="1">
      <c r="A14" s="16" t="inlineStr">
        <is>
          <t>KDV Oranı</t>
        </is>
      </c>
      <c r="B14" s="24" t="inlineStr">
        <is>
          <t>Yalnızca açılır listeden seçim yapınız: %20, %10 veya %1</t>
        </is>
      </c>
    </row>
    <row r="15" ht="20" customHeight="1">
      <c r="A15" s="18" t="inlineStr">
        <is>
          <t>Ara Toplam</t>
        </is>
      </c>
      <c r="B15" s="22" t="inlineStr">
        <is>
          <t>KDV hariç fatura tutarını ₺ cinsinden giriniz.</t>
        </is>
      </c>
    </row>
    <row r="16" ht="20" customHeight="1">
      <c r="A16" s="16" t="inlineStr">
        <is>
          <t>Tahsil Edilen</t>
        </is>
      </c>
      <c r="B16" s="24" t="inlineStr">
        <is>
          <t>Müşteriden tahsil edilen tutarı giriniz. Girilmezse kalan tutar otomatik hesaplanır.</t>
        </is>
      </c>
    </row>
    <row r="17" ht="20" customHeight="1">
      <c r="A17" s="18" t="inlineStr">
        <is>
          <t>Vergi No</t>
        </is>
      </c>
      <c r="B17" s="22" t="inlineStr">
        <is>
          <t>Müşterinin 10 haneli vergi numarasını giriniz.</t>
        </is>
      </c>
    </row>
    <row r="19" ht="24" customHeight="1">
      <c r="A19" s="15" t="inlineStr">
        <is>
          <t>OTOMATİK HESAPLANAN ALANLAR</t>
        </is>
      </c>
    </row>
    <row r="20" ht="20" customHeight="1">
      <c r="A20" s="16" t="inlineStr">
        <is>
          <t>KDV Tutarı</t>
        </is>
      </c>
      <c r="B20" s="24">
        <f> Ara Toplam × KDV Oranı (otomatik hesaplanır, değiştirmeyiniz)</f>
        <v/>
      </c>
    </row>
    <row r="21" ht="20" customHeight="1">
      <c r="A21" s="18" t="inlineStr">
        <is>
          <t>Genel Toplam</t>
        </is>
      </c>
      <c r="B21" s="22">
        <f> Ara Toplam + KDV Tutarı (otomatik hesaplanır)</f>
        <v/>
      </c>
    </row>
    <row r="22" ht="20" customHeight="1">
      <c r="A22" s="16" t="inlineStr">
        <is>
          <t>Kalan Tutar</t>
        </is>
      </c>
      <c r="B22" s="24">
        <f> Genel Toplam - Tahsil Edilen (otomatik hesaplanır)</f>
        <v/>
      </c>
    </row>
    <row r="23" ht="20" customHeight="1">
      <c r="A23" s="18" t="inlineStr">
        <is>
          <t>Durum</t>
        </is>
      </c>
      <c r="B23" s="22" t="inlineStr">
        <is>
          <t>Ödendi / Beklemede / Gecikmiş — kalan tutar ve vade tarihi baz alınarak otomatik belirlenir</t>
        </is>
      </c>
    </row>
    <row r="24" ht="20" customHeight="1">
      <c r="A24" s="16" t="inlineStr">
        <is>
          <t>Gecikme Günü</t>
        </is>
      </c>
      <c r="B24" s="24" t="inlineStr">
        <is>
          <t>Vade geçmiş ve ödenmemiş faturalar için bugünden itibaren gecikme günü hesaplanır.</t>
        </is>
      </c>
    </row>
    <row r="26" ht="24" customHeight="1">
      <c r="A26" s="15" t="inlineStr">
        <is>
          <t>PARA BİRİMİ VE FORMAT</t>
        </is>
      </c>
    </row>
    <row r="27" ht="20" customHeight="1">
      <c r="A27" s="16" t="inlineStr">
        <is>
          <t>Para Birimi</t>
        </is>
      </c>
      <c r="B27" s="24" t="inlineStr">
        <is>
          <t>Tüm tutarlar Türk Lirası (₺) cinsinden girilmeli ve gösterilmelidir.</t>
        </is>
      </c>
    </row>
    <row r="28" ht="20" customHeight="1">
      <c r="A28" s="18" t="inlineStr">
        <is>
          <t>Binlik Ayıraç</t>
        </is>
      </c>
      <c r="B28" s="22" t="inlineStr">
        <is>
          <t>Türk standardına göre nokta (.) binlik ayıraç olarak kullanılır. Örnek: 1.250,00 ₺</t>
        </is>
      </c>
    </row>
    <row r="29" ht="20" customHeight="1">
      <c r="A29" s="16" t="inlineStr">
        <is>
          <t>Ondalık Ayıraç</t>
        </is>
      </c>
      <c r="B29" s="24" t="inlineStr">
        <is>
          <t>Türk standardına göre virgül (,) ondalık ayıraç olarak kullanılır.</t>
        </is>
      </c>
    </row>
    <row r="30" ht="20" customHeight="1">
      <c r="A30" s="18" t="inlineStr">
        <is>
          <t>KDV Hesabı</t>
        </is>
      </c>
      <c r="B30" s="22" t="inlineStr">
        <is>
          <t>Formüllerde oran ondalık olarak saklanır. %20 için 0,20 değeri kullanılır.</t>
        </is>
      </c>
    </row>
  </sheetData>
  <mergeCells count="26">
    <mergeCell ref="A1:E1"/>
    <mergeCell ref="A3:E3"/>
    <mergeCell ref="B4:E4"/>
    <mergeCell ref="B5:E5"/>
    <mergeCell ref="B6:E6"/>
    <mergeCell ref="B7:E7"/>
    <mergeCell ref="B8:E8"/>
    <mergeCell ref="B9:E9"/>
    <mergeCell ref="A11:E11"/>
    <mergeCell ref="B12:E12"/>
    <mergeCell ref="B13:E13"/>
    <mergeCell ref="B14:E14"/>
    <mergeCell ref="B15:E15"/>
    <mergeCell ref="B16:E16"/>
    <mergeCell ref="B17:E17"/>
    <mergeCell ref="A19:E19"/>
    <mergeCell ref="B20:E20"/>
    <mergeCell ref="B21:E21"/>
    <mergeCell ref="B22:E22"/>
    <mergeCell ref="B23:E23"/>
    <mergeCell ref="B24:E24"/>
    <mergeCell ref="A26:E26"/>
    <mergeCell ref="B27:E27"/>
    <mergeCell ref="B28:E28"/>
    <mergeCell ref="B29:E29"/>
    <mergeCell ref="B30:E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2026-06-04T19:36:33Z</dcterms:created>
  <dcterms:modified xmlns:dcterms="http://purl.org/dc/terms/" xmlns:xsi="http://www.w3.org/2001/XMLSchema-instance" xsi:type="dcterms:W3CDTF">2026-06-04T19:36:33Z</dcterms:modified>
</cp:coreProperties>
</file>